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media/image1.jpeg" ContentType="image/jpeg"/>
  <Override PartName="/xl/media/image2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lancete Financeiro" sheetId="1" state="visible" r:id="rId2"/>
    <sheet name="Demonstrativo das Contas" sheetId="2" state="visible" r:id="rId3"/>
  </sheets>
  <definedNames>
    <definedName function="false" hidden="false" localSheetId="0" name="_xlnm.Print_Area" vbProcedure="false">'Balancete Financeiro'!$B$3:$S$6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2" authorId="0">
      <text>
        <r>
          <rPr>
            <sz val="10"/>
            <color rgb="FF000000"/>
            <rFont val="ARIAL"/>
            <family val="0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  </r>
      </text>
    </comment>
    <comment ref="D27" authorId="0">
      <text>
        <r>
          <rPr>
            <sz val="10"/>
            <color rgb="FF000000"/>
            <rFont val="ARIAL"/>
            <family val="0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Tranferências</t>
        </r>
      </text>
    </comment>
    <comment ref="H26" authorId="0">
      <text>
        <r>
          <rPr>
            <sz val="10"/>
            <color rgb="FF000000"/>
            <rFont val="ARIAL"/>
            <family val="0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
Responder:
    348,38 da aplicação n foi transferido 
</t>
        </r>
      </text>
    </comment>
    <comment ref="H27" authorId="0">
      <text>
        <r>
          <rPr>
            <sz val="10"/>
            <color rgb="FF000000"/>
            <rFont val="ARIAL"/>
            <family val="0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  </r>
      </text>
    </comment>
    <comment ref="I26" authorId="0">
      <text>
        <r>
          <rPr>
            <sz val="10"/>
            <color rgb="FF000000"/>
            <rFont val="ARIAL"/>
            <family val="0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  </r>
      </text>
    </comment>
  </commentList>
</comments>
</file>

<file path=xl/sharedStrings.xml><?xml version="1.0" encoding="utf-8"?>
<sst xmlns="http://schemas.openxmlformats.org/spreadsheetml/2006/main" count="73" uniqueCount="62">
  <si>
    <t xml:space="preserve"> Fundo Especial de Promoção de Atividades Culturais - FEPAC (CNPJ: 14.127.749/0001-09)</t>
  </si>
  <si>
    <t xml:space="preserve">BALANCETE FINANCEIRO</t>
  </si>
  <si>
    <t xml:space="preserve">ORÇAMENTO FISCAL E DA SEGURIDADE SOCIAL</t>
  </si>
  <si>
    <t xml:space="preserve">COMPETÊNCIA: NOVEMBRO/2024</t>
  </si>
  <si>
    <t xml:space="preserve">INGRESSOS</t>
  </si>
  <si>
    <t xml:space="preserve">Exercício Atual</t>
  </si>
  <si>
    <t xml:space="preserve">Exercício Anterior</t>
  </si>
  <si>
    <t xml:space="preserve">DISPÊNDIOS</t>
  </si>
  <si>
    <t xml:space="preserve">Receita Orçamentária (I)</t>
  </si>
  <si>
    <t xml:space="preserve">Despesa Orçamentária (VII)</t>
  </si>
  <si>
    <t xml:space="preserve">Recursos Não Vinculados</t>
  </si>
  <si>
    <t xml:space="preserve">Recursos Vinculados (EXCETO AO RPPS)</t>
  </si>
  <si>
    <t xml:space="preserve">Demais Vinculações Decorrentes de Transferências</t>
  </si>
  <si>
    <t xml:space="preserve">Demais Vinculações Legais</t>
  </si>
  <si>
    <t xml:space="preserve">Outras Vinculações</t>
  </si>
  <si>
    <t xml:space="preserve">Transferências Financeiras Recebidas (II)</t>
  </si>
  <si>
    <t xml:space="preserve">Transferências Financeiras Concedidas (VIII)</t>
  </si>
  <si>
    <t xml:space="preserve">Transferências Recebidas para a Execução Orçamentária</t>
  </si>
  <si>
    <t xml:space="preserve">Transferências Concedidas para a Execução Orçamentária</t>
  </si>
  <si>
    <t xml:space="preserve">Transferências Recebidas Independentes de Execução Orçamentária</t>
  </si>
  <si>
    <t xml:space="preserve">Transferências Concedidas Independentes de Execução O.</t>
  </si>
  <si>
    <t xml:space="preserve">Outras Movimentações Financeiras Recebidas (III)</t>
  </si>
  <si>
    <t xml:space="preserve">Outras Movimentações Financeiras Concedidas (IX)</t>
  </si>
  <si>
    <t xml:space="preserve">Resgate de Investimentos e Aplicações Financeiras</t>
  </si>
  <si>
    <t xml:space="preserve">Transferências para Investimentos e Aplicações Financeiras</t>
  </si>
  <si>
    <t xml:space="preserve">Desbloqueios de Valores em Caixa</t>
  </si>
  <si>
    <t xml:space="preserve">Bloqueios de Valores em Caixa</t>
  </si>
  <si>
    <t xml:space="preserve">Recebimentos Extraorçamentários (IV)</t>
  </si>
  <si>
    <t xml:space="preserve">Pagamentos Extraorçamentários (X)</t>
  </si>
  <si>
    <t xml:space="preserve">Empenhos Não Liquidados a Pagar</t>
  </si>
  <si>
    <t xml:space="preserve">Pagamentos de Restos a Pagar Não Processados</t>
  </si>
  <si>
    <t xml:space="preserve">Empenhos Liquidados a Pagar</t>
  </si>
  <si>
    <t xml:space="preserve">Pagamentos de Restos a Pagar Processados</t>
  </si>
  <si>
    <t xml:space="preserve">Depósitos Restituíveis e Valores Vinculados</t>
  </si>
  <si>
    <t xml:space="preserve">Outros Recebimentos Extraorçamentários</t>
  </si>
  <si>
    <t xml:space="preserve">Outros Pagamentos Extraorçamentários</t>
  </si>
  <si>
    <t xml:space="preserve">Saldo do Exercício Anterior (V)</t>
  </si>
  <si>
    <t xml:space="preserve">Saldo para o Exercício Seguinte (XI)</t>
  </si>
  <si>
    <t xml:space="preserve">Caixa e Equivalentes de Caixa (exceto RPPS)</t>
  </si>
  <si>
    <t xml:space="preserve">Depósitos Restituíveis e Valores Vinculados ¹</t>
  </si>
  <si>
    <t xml:space="preserve">Depósitos Restituíveis e Valores Vinculados ²</t>
  </si>
  <si>
    <t xml:space="preserve">TOTAL (VI) = (I + II + III + IV + V)</t>
  </si>
  <si>
    <t xml:space="preserve">TOTAL (XII) = (VII + VIII + IX + X + XI)</t>
  </si>
  <si>
    <r>
      <rPr>
        <b val="true"/>
        <sz val="10"/>
        <rFont val="Calibri"/>
        <family val="2"/>
        <charset val="1"/>
      </rPr>
      <t xml:space="preserve">Fonte: </t>
    </r>
    <r>
      <rPr>
        <sz val="10"/>
        <rFont val="Calibri"/>
        <family val="2"/>
        <charset val="1"/>
      </rPr>
      <t xml:space="preserve">Relatórios do Sistema de Orçamento e Finanças - SOF.</t>
    </r>
  </si>
  <si>
    <t xml:space="preserve">Nota Explicativa: 1) na coluna dos INGRESSOS compoe a conta  - Depósitos Restituíveis e Valores Vinculados os valores transferidos (R$ 508.567,36 acumulado até 30/09/2024 e R$ 207.413,35 referentes ao exercício anterior 2023 num total de R$ 715.980,71), pertencentes ao FEPAC da conta do Tesouro Municipal para a conta bancária do FEPAC arrecadadas pelo DAMSP - Instrução Normativa SF/SUTEM 11/2015 - artigo 6º</t>
  </si>
  <si>
    <r>
      <rPr>
        <sz val="10"/>
        <rFont val="Calibri"/>
        <family val="2"/>
        <charset val="1"/>
      </rPr>
      <t xml:space="preserve"> </t>
    </r>
    <r>
      <rPr>
        <b val="true"/>
        <sz val="10"/>
        <rFont val="Calibri"/>
        <family val="2"/>
        <charset val="1"/>
      </rPr>
      <t xml:space="preserve">Nota Explicativa: 2)</t>
    </r>
    <r>
      <rPr>
        <sz val="10"/>
        <rFont val="Calibri"/>
        <family val="2"/>
        <charset val="1"/>
      </rPr>
      <t xml:space="preserve"> na coluna dos DISPÊNDIOS compoe a conta  - </t>
    </r>
    <r>
      <rPr>
        <u val="single"/>
        <sz val="10"/>
        <rFont val="Calibri"/>
        <family val="2"/>
        <charset val="1"/>
      </rPr>
      <t xml:space="preserve">Depósitos Restituíveis e Valores Vinculados</t>
    </r>
    <r>
      <rPr>
        <sz val="10"/>
        <rFont val="Calibri"/>
        <family val="2"/>
        <charset val="1"/>
      </rPr>
      <t xml:space="preserve"> os valores </t>
    </r>
    <r>
      <rPr>
        <u val="single"/>
        <sz val="10"/>
        <rFont val="Calibri"/>
        <family val="2"/>
        <charset val="1"/>
      </rPr>
      <t xml:space="preserve">a transferir</t>
    </r>
    <r>
      <rPr>
        <sz val="10"/>
        <rFont val="Calibri"/>
        <family val="2"/>
        <charset val="1"/>
      </rPr>
      <t xml:space="preserve"> (R$ 683.105,74 acumulado até 30/11/2024) pertencentes ao FEPAC da conta do Tesouro Municipal para a conta bancária do FEPAC arrecadadas pelo DAMSP - Instrução Normativa SF/SUTEM 11/2015 - artigo 6º.</t>
    </r>
  </si>
  <si>
    <t xml:space="preserve">ROBERTO ALVES BATALHA</t>
  </si>
  <si>
    <t xml:space="preserve">JOSÉ ANTONIO SILVA PARENTE</t>
  </si>
  <si>
    <t xml:space="preserve">CRC 1SP 183.475/O-2</t>
  </si>
  <si>
    <t xml:space="preserve">RG 35.249.XXX-4</t>
  </si>
  <si>
    <t xml:space="preserve">CONTADOR SMC/CAF</t>
  </si>
  <si>
    <t xml:space="preserve">SECRETÁRIO MUNICIPAL DE CULTURA E ECONOMIA CRIATIVA</t>
  </si>
  <si>
    <t xml:space="preserve">COMPOSIÇÃO DAS CONTAS</t>
  </si>
  <si>
    <t xml:space="preserve">Valores</t>
  </si>
  <si>
    <t xml:space="preserve">DEPÓSITOS RESTITUÍVEIS E VALORES VINCULADOS (transferido)</t>
  </si>
  <si>
    <t xml:space="preserve">31/01/2024 Transferências de recursos referentes aos DAMSP recolhidos até 31/12/2023 da conta do Tesouro Municipal</t>
  </si>
  <si>
    <t xml:space="preserve">para conta do FEPAC</t>
  </si>
  <si>
    <t xml:space="preserve">23/08/2024 Transferências de recursos referentes aos DAMSP recolhidos até 30/11/2024 da conta do Tesouro Municipal</t>
  </si>
  <si>
    <t xml:space="preserve">(+) Arrecadação SAF 39218</t>
  </si>
  <si>
    <t xml:space="preserve">(+) Arrecadação SAF 43287</t>
  </si>
  <si>
    <t xml:space="preserve"> </t>
  </si>
  <si>
    <t xml:space="preserve">(=) DEPÓSITOS RESTITUÍVEIS E VALORES VINCULADOS (a transferir)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</si>
</sst>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(* #,##0.00_);_(* \(#,##0.00\);_(* \-??_);_(@_)"/>
    <numFmt numFmtId="166" formatCode="_-* #,##0.00_-;\-* #,##0.00_-;_-* \-??_-;_-@_-"/>
    <numFmt numFmtId="167" formatCode="#,##0.00_);\(#,##0.00\);\-"/>
    <numFmt numFmtId="168" formatCode="#,##0.00"/>
    <numFmt numFmtId="169" formatCode="_-&quot;R$ &quot;* #,##0.00_-;&quot;-R$ &quot;* #,##0.00_-;_-&quot;R$ &quot;* \-??_-;_-@_-"/>
    <numFmt numFmtId="170" formatCode="d/m/yyyy"/>
    <numFmt numFmtId="171" formatCode="&quot;R$ &quot;#,##0.00;[RED]&quot;-R$ &quot;#,##0.00"/>
    <numFmt numFmtId="172" formatCode="mmm/yy"/>
    <numFmt numFmtId="173" formatCode="&quot;R$ &quot;#,##0.00"/>
  </numFmts>
  <fonts count="1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sz val="11"/>
      <name val="Calibri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  <font>
      <u val="single"/>
      <sz val="1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u val="single"/>
      <sz val="10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/>
      <bottom/>
      <diagonal/>
    </border>
  </borders>
  <cellStyleXfs count="30"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top" textRotation="0" wrapText="false" indent="0" shrinkToFit="false"/>
    </xf>
    <xf numFmtId="41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top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top" textRotation="0" wrapText="false" indent="0" shrinkToFit="false"/>
    </xf>
    <xf numFmtId="166" fontId="0" fillId="0" borderId="0" applyFont="true" applyBorder="false" applyAlignment="true" applyProtection="false">
      <alignment horizontal="general" vertical="top" textRotation="0" wrapText="false" indent="0" shrinkToFit="false"/>
    </xf>
    <xf numFmtId="166" fontId="0" fillId="0" borderId="0" applyFont="true" applyBorder="false" applyAlignment="true" applyProtection="false">
      <alignment horizontal="general" vertical="top" textRotation="0" wrapText="false" indent="0" shrinkToFit="false"/>
    </xf>
    <xf numFmtId="166" fontId="0" fillId="0" borderId="0" applyFont="true" applyBorder="false" applyAlignment="true" applyProtection="false">
      <alignment horizontal="general" vertical="top" textRotation="0" wrapText="false" indent="0" shrinkToFit="false"/>
    </xf>
  </cellStyleXfs>
  <cellXfs count="81">
    <xf numFmtId="164" fontId="0" fillId="0" borderId="0" xfId="0" applyFont="fals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5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5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7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5" fillId="2" borderId="2" xfId="2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7" fillId="0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0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12" fillId="2" borderId="2" xfId="2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2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2" borderId="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7" fontId="5" fillId="2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2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 readingOrder="1"/>
      <protection locked="true" hidden="false"/>
    </xf>
    <xf numFmtId="166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2" borderId="0" xfId="0" applyFont="true" applyBorder="true" applyAlignment="true" applyProtection="false">
      <alignment horizontal="left" vertical="center" textRotation="0" wrapText="true" indent="0" shrinkToFit="false" readingOrder="1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true" indent="0" shrinkToFit="false" readingOrder="1"/>
      <protection locked="true" hidden="false"/>
    </xf>
    <xf numFmtId="164" fontId="14" fillId="2" borderId="0" xfId="0" applyFont="true" applyBorder="true" applyAlignment="true" applyProtection="false">
      <alignment horizontal="left" vertical="center" textRotation="0" wrapText="true" indent="0" shrinkToFit="false" readingOrder="1"/>
      <protection locked="true" hidden="false"/>
    </xf>
    <xf numFmtId="164" fontId="13" fillId="2" borderId="0" xfId="0" applyFont="true" applyBorder="false" applyAlignment="true" applyProtection="false">
      <alignment horizontal="left" vertical="center" textRotation="0" wrapText="true" indent="0" shrinkToFit="false" readingOrder="1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2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2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16" fillId="4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2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6" fillId="2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0" fontId="6" fillId="2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6" fillId="2" borderId="13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6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17" fillId="2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6" fillId="2" borderId="1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1" fontId="0" fillId="2" borderId="14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2" borderId="12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2" borderId="13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71" fontId="17" fillId="2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6" fillId="2" borderId="1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3" fontId="0" fillId="2" borderId="14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73" fontId="6" fillId="2" borderId="1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6" fillId="2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3" fontId="6" fillId="2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2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16" fillId="4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 2" xfId="21"/>
    <cellStyle name="Normal 3" xfId="22"/>
    <cellStyle name="Normal 3 2" xfId="23"/>
    <cellStyle name="Normal 4" xfId="24"/>
    <cellStyle name="Normal 5" xfId="25"/>
    <cellStyle name="Separador de milhares 2" xfId="26"/>
    <cellStyle name="Vírgula 2" xfId="27"/>
    <cellStyle name="Vírgula 2 2" xfId="28"/>
    <cellStyle name="Vírgula 3" xfId="2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285840</xdr:colOff>
      <xdr:row>2</xdr:row>
      <xdr:rowOff>57240</xdr:rowOff>
    </xdr:from>
    <xdr:to>
      <xdr:col>1</xdr:col>
      <xdr:colOff>456480</xdr:colOff>
      <xdr:row>2</xdr:row>
      <xdr:rowOff>57240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678240" y="571680"/>
          <a:ext cx="170640" cy="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1369080</xdr:colOff>
      <xdr:row>0</xdr:row>
      <xdr:rowOff>214560</xdr:rowOff>
    </xdr:from>
    <xdr:to>
      <xdr:col>1</xdr:col>
      <xdr:colOff>2106720</xdr:colOff>
      <xdr:row>5</xdr:row>
      <xdr:rowOff>72360</xdr:rowOff>
    </xdr:to>
    <xdr:pic>
      <xdr:nvPicPr>
        <xdr:cNvPr id="1" name="Picture -767" descr=""/>
        <xdr:cNvPicPr/>
      </xdr:nvPicPr>
      <xdr:blipFill>
        <a:blip r:embed="rId2"/>
        <a:stretch/>
      </xdr:blipFill>
      <xdr:spPr>
        <a:xfrm>
          <a:off x="1761480" y="214560"/>
          <a:ext cx="737640" cy="85788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A1:IW50"/>
  <sheetViews>
    <sheetView showFormulas="false" showGridLines="false" showRowColHeaders="true" showZeros="true" rightToLeft="false" tabSelected="true" showOutlineSymbols="false" defaultGridColor="true" view="normal" topLeftCell="A1" colorId="64" zoomScale="80" zoomScaleNormal="80" zoomScalePageLayoutView="100" workbookViewId="0">
      <selection pane="topLeft" activeCell="O24" activeCellId="0" sqref="O24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1" width="42.29"/>
    <col collapsed="false" customWidth="true" hidden="false" outlineLevel="0" max="3" min="3" style="1" width="18.86"/>
    <col collapsed="false" customWidth="true" hidden="false" outlineLevel="0" max="4" min="4" style="1" width="18"/>
    <col collapsed="false" customWidth="true" hidden="false" outlineLevel="0" max="5" min="5" style="1" width="19.86"/>
    <col collapsed="false" customWidth="true" hidden="false" outlineLevel="0" max="6" min="6" style="1" width="17.15"/>
    <col collapsed="false" customWidth="true" hidden="false" outlineLevel="0" max="7" min="7" style="1" width="45.57"/>
    <col collapsed="false" customWidth="true" hidden="false" outlineLevel="0" max="8" min="8" style="1" width="18"/>
    <col collapsed="false" customWidth="true" hidden="false" outlineLevel="0" max="9" min="9" style="1" width="19.86"/>
    <col collapsed="false" customWidth="false" hidden="false" outlineLevel="0" max="16384" min="10" style="1" width="8.86"/>
  </cols>
  <sheetData>
    <row r="1" customFormat="false" ht="25.5" hidden="false" customHeight="true" outlineLevel="0" collapsed="false">
      <c r="A1" s="2"/>
      <c r="B1" s="2"/>
      <c r="C1" s="2"/>
      <c r="D1" s="2"/>
      <c r="E1" s="2"/>
      <c r="F1" s="2"/>
      <c r="G1" s="2"/>
      <c r="H1" s="2"/>
      <c r="I1" s="2"/>
      <c r="J1" s="3"/>
    </row>
    <row r="2" customFormat="false" ht="15" hidden="false" customHeight="false" outlineLevel="0" collapsed="false">
      <c r="A2" s="2"/>
      <c r="B2" s="4" t="s">
        <v>0</v>
      </c>
      <c r="C2" s="4"/>
      <c r="D2" s="4"/>
      <c r="E2" s="4"/>
      <c r="F2" s="4"/>
      <c r="G2" s="4"/>
      <c r="H2" s="4"/>
      <c r="I2" s="2"/>
      <c r="J2" s="3"/>
    </row>
    <row r="3" customFormat="false" ht="12.75" hidden="false" customHeight="true" outlineLevel="0" collapsed="false">
      <c r="A3" s="2"/>
      <c r="B3" s="4" t="s">
        <v>1</v>
      </c>
      <c r="C3" s="4"/>
      <c r="D3" s="4"/>
      <c r="E3" s="4"/>
      <c r="F3" s="4"/>
      <c r="G3" s="4"/>
      <c r="H3" s="4"/>
      <c r="I3" s="2"/>
      <c r="J3" s="3"/>
    </row>
    <row r="4" customFormat="false" ht="12.75" hidden="false" customHeight="true" outlineLevel="0" collapsed="false">
      <c r="A4" s="2"/>
      <c r="B4" s="4" t="s">
        <v>2</v>
      </c>
      <c r="C4" s="4"/>
      <c r="D4" s="4"/>
      <c r="E4" s="4"/>
      <c r="F4" s="4"/>
      <c r="G4" s="4"/>
      <c r="H4" s="4"/>
      <c r="I4" s="2"/>
      <c r="J4" s="5"/>
    </row>
    <row r="5" customFormat="false" ht="12.75" hidden="false" customHeight="true" outlineLevel="0" collapsed="false">
      <c r="A5" s="2"/>
      <c r="B5" s="4" t="s">
        <v>3</v>
      </c>
      <c r="C5" s="4"/>
      <c r="D5" s="4"/>
      <c r="E5" s="4"/>
      <c r="F5" s="4"/>
      <c r="G5" s="4"/>
      <c r="H5" s="4"/>
      <c r="I5" s="2"/>
      <c r="J5" s="5"/>
    </row>
    <row r="6" customFormat="false" ht="15" hidden="false" customHeight="false" outlineLevel="0" collapsed="false">
      <c r="A6" s="2"/>
      <c r="B6" s="2"/>
      <c r="C6" s="2"/>
      <c r="D6" s="2"/>
      <c r="E6" s="2"/>
      <c r="F6" s="2"/>
      <c r="G6" s="2"/>
      <c r="H6" s="2"/>
      <c r="I6" s="2"/>
      <c r="J6" s="2"/>
    </row>
    <row r="7" s="8" customFormat="true" ht="16.5" hidden="false" customHeight="true" outlineLevel="0" collapsed="false">
      <c r="A7" s="3"/>
      <c r="B7" s="6" t="s">
        <v>4</v>
      </c>
      <c r="C7" s="6"/>
      <c r="D7" s="7" t="s">
        <v>5</v>
      </c>
      <c r="E7" s="7" t="s">
        <v>6</v>
      </c>
      <c r="F7" s="7" t="s">
        <v>7</v>
      </c>
      <c r="G7" s="7"/>
      <c r="H7" s="7" t="s">
        <v>5</v>
      </c>
      <c r="I7" s="7" t="s">
        <v>6</v>
      </c>
      <c r="J7" s="3"/>
    </row>
    <row r="8" s="13" customFormat="true" ht="15" hidden="false" customHeight="false" outlineLevel="0" collapsed="false">
      <c r="A8" s="9"/>
      <c r="B8" s="10" t="s">
        <v>8</v>
      </c>
      <c r="C8" s="10"/>
      <c r="D8" s="11" t="n">
        <f aca="false">D9+D10</f>
        <v>2117445.25</v>
      </c>
      <c r="E8" s="11" t="n">
        <f aca="false">E9+E10</f>
        <v>2027888.98</v>
      </c>
      <c r="F8" s="12" t="s">
        <v>9</v>
      </c>
      <c r="G8" s="12"/>
      <c r="H8" s="11" t="n">
        <f aca="false">H9+H10</f>
        <v>3421702.22</v>
      </c>
      <c r="I8" s="11" t="n">
        <f aca="false">I9+I10</f>
        <v>0</v>
      </c>
      <c r="J8" s="9"/>
    </row>
    <row r="9" s="13" customFormat="true" ht="15" hidden="false" customHeight="false" outlineLevel="0" collapsed="false">
      <c r="A9" s="9"/>
      <c r="B9" s="10" t="s">
        <v>10</v>
      </c>
      <c r="C9" s="10"/>
      <c r="D9" s="11"/>
      <c r="E9" s="14" t="n">
        <v>608366.68</v>
      </c>
      <c r="F9" s="12" t="s">
        <v>10</v>
      </c>
      <c r="G9" s="12"/>
      <c r="H9" s="11"/>
      <c r="I9" s="11"/>
      <c r="J9" s="9"/>
    </row>
    <row r="10" s="16" customFormat="true" ht="15" hidden="false" customHeight="false" outlineLevel="0" collapsed="false">
      <c r="A10" s="15"/>
      <c r="B10" s="10" t="s">
        <v>11</v>
      </c>
      <c r="C10" s="10"/>
      <c r="D10" s="11" t="n">
        <f aca="false">SUM(D11:D13)</f>
        <v>2117445.25</v>
      </c>
      <c r="E10" s="11" t="n">
        <f aca="false">SUM(E11:E13)</f>
        <v>1419522.3</v>
      </c>
      <c r="F10" s="12" t="s">
        <v>11</v>
      </c>
      <c r="G10" s="12"/>
      <c r="H10" s="11" t="n">
        <f aca="false">SUM(H11:H13)</f>
        <v>3421702.22</v>
      </c>
      <c r="I10" s="11" t="n">
        <f aca="false">SUM(I11:I13)</f>
        <v>0</v>
      </c>
      <c r="J10" s="15"/>
    </row>
    <row r="11" s="16" customFormat="true" ht="15" hidden="false" customHeight="false" outlineLevel="0" collapsed="false">
      <c r="A11" s="15"/>
      <c r="B11" s="17" t="s">
        <v>12</v>
      </c>
      <c r="C11" s="17"/>
      <c r="D11" s="18"/>
      <c r="E11" s="18"/>
      <c r="F11" s="19" t="s">
        <v>12</v>
      </c>
      <c r="G11" s="19"/>
      <c r="H11" s="18"/>
      <c r="I11" s="18"/>
      <c r="J11" s="15"/>
    </row>
    <row r="12" s="16" customFormat="true" ht="15" hidden="false" customHeight="false" outlineLevel="0" collapsed="false">
      <c r="A12" s="15"/>
      <c r="B12" s="17" t="s">
        <v>13</v>
      </c>
      <c r="C12" s="17"/>
      <c r="D12" s="20" t="n">
        <v>2117445.25</v>
      </c>
      <c r="E12" s="20" t="n">
        <v>1419522.3</v>
      </c>
      <c r="F12" s="19" t="s">
        <v>13</v>
      </c>
      <c r="G12" s="19"/>
      <c r="H12" s="18" t="n">
        <v>3421702.22</v>
      </c>
      <c r="I12" s="21" t="n">
        <v>0</v>
      </c>
      <c r="J12" s="15"/>
    </row>
    <row r="13" s="16" customFormat="true" ht="15" hidden="false" customHeight="false" outlineLevel="0" collapsed="false">
      <c r="A13" s="15"/>
      <c r="B13" s="17" t="s">
        <v>14</v>
      </c>
      <c r="C13" s="17"/>
      <c r="D13" s="18"/>
      <c r="E13" s="18"/>
      <c r="F13" s="19" t="s">
        <v>14</v>
      </c>
      <c r="G13" s="19"/>
      <c r="H13" s="18"/>
      <c r="I13" s="22"/>
      <c r="J13" s="15"/>
    </row>
    <row r="14" s="13" customFormat="true" ht="15" hidden="false" customHeight="false" outlineLevel="0" collapsed="false">
      <c r="A14" s="9"/>
      <c r="B14" s="10" t="s">
        <v>15</v>
      </c>
      <c r="C14" s="10"/>
      <c r="D14" s="11" t="n">
        <f aca="false">SUM(D15:D16)</f>
        <v>0</v>
      </c>
      <c r="E14" s="11" t="n">
        <f aca="false">SUM(E15:E16)</f>
        <v>0</v>
      </c>
      <c r="F14" s="12" t="s">
        <v>16</v>
      </c>
      <c r="G14" s="12"/>
      <c r="H14" s="11" t="n">
        <f aca="false">SUM(H15:H16)</f>
        <v>0</v>
      </c>
      <c r="I14" s="11" t="n">
        <f aca="false">SUM(I15:I16)</f>
        <v>608366.68</v>
      </c>
      <c r="J14" s="9"/>
    </row>
    <row r="15" s="16" customFormat="true" ht="15" hidden="false" customHeight="false" outlineLevel="0" collapsed="false">
      <c r="A15" s="15"/>
      <c r="B15" s="17" t="s">
        <v>17</v>
      </c>
      <c r="C15" s="17"/>
      <c r="D15" s="18"/>
      <c r="E15" s="18"/>
      <c r="F15" s="19" t="s">
        <v>18</v>
      </c>
      <c r="G15" s="19"/>
      <c r="H15" s="18"/>
      <c r="I15" s="22" t="n">
        <v>608366.68</v>
      </c>
      <c r="J15" s="15"/>
    </row>
    <row r="16" s="16" customFormat="true" ht="15" hidden="false" customHeight="false" outlineLevel="0" collapsed="false">
      <c r="A16" s="15"/>
      <c r="B16" s="17" t="s">
        <v>19</v>
      </c>
      <c r="C16" s="17"/>
      <c r="D16" s="18"/>
      <c r="E16" s="18"/>
      <c r="F16" s="19" t="s">
        <v>20</v>
      </c>
      <c r="G16" s="19"/>
      <c r="H16" s="18"/>
      <c r="I16" s="18"/>
      <c r="J16" s="15"/>
    </row>
    <row r="17" s="16" customFormat="true" ht="15" hidden="false" customHeight="false" outlineLevel="0" collapsed="false">
      <c r="A17" s="15"/>
      <c r="B17" s="10" t="s">
        <v>21</v>
      </c>
      <c r="C17" s="10"/>
      <c r="D17" s="11" t="n">
        <f aca="false">SUM(D18:D19)</f>
        <v>0</v>
      </c>
      <c r="E17" s="11" t="n">
        <f aca="false">SUM(E18:E19)</f>
        <v>0</v>
      </c>
      <c r="F17" s="12" t="s">
        <v>22</v>
      </c>
      <c r="G17" s="12"/>
      <c r="H17" s="11" t="n">
        <f aca="false">SUM(H18:H19)</f>
        <v>0</v>
      </c>
      <c r="I17" s="11" t="n">
        <f aca="false">SUM(I18:I19)</f>
        <v>0</v>
      </c>
      <c r="J17" s="15"/>
    </row>
    <row r="18" s="13" customFormat="true" ht="15" hidden="false" customHeight="false" outlineLevel="0" collapsed="false">
      <c r="A18" s="9"/>
      <c r="B18" s="17" t="s">
        <v>23</v>
      </c>
      <c r="C18" s="17"/>
      <c r="D18" s="18"/>
      <c r="E18" s="18"/>
      <c r="F18" s="19" t="s">
        <v>24</v>
      </c>
      <c r="G18" s="19"/>
      <c r="H18" s="18"/>
      <c r="I18" s="18"/>
      <c r="J18" s="9"/>
    </row>
    <row r="19" s="16" customFormat="true" ht="15" hidden="false" customHeight="false" outlineLevel="0" collapsed="false">
      <c r="A19" s="15"/>
      <c r="B19" s="17" t="s">
        <v>25</v>
      </c>
      <c r="C19" s="17"/>
      <c r="D19" s="18"/>
      <c r="E19" s="18"/>
      <c r="F19" s="19" t="s">
        <v>26</v>
      </c>
      <c r="G19" s="19"/>
      <c r="H19" s="18"/>
      <c r="I19" s="18"/>
      <c r="J19" s="23"/>
      <c r="K19" s="24"/>
      <c r="L19" s="13"/>
      <c r="M19" s="13"/>
      <c r="N19" s="13"/>
      <c r="O19" s="24"/>
      <c r="P19" s="24"/>
      <c r="Q19" s="24"/>
      <c r="R19" s="24"/>
      <c r="S19" s="24"/>
      <c r="T19" s="25"/>
      <c r="U19" s="13"/>
      <c r="V19" s="13"/>
      <c r="W19" s="13"/>
      <c r="X19" s="24"/>
      <c r="Y19" s="24"/>
      <c r="Z19" s="24"/>
      <c r="AA19" s="24"/>
      <c r="AB19" s="13"/>
      <c r="AC19" s="13"/>
      <c r="AD19" s="13"/>
      <c r="AE19" s="24"/>
      <c r="AF19" s="24"/>
      <c r="AG19" s="24"/>
      <c r="AH19" s="24"/>
      <c r="AI19" s="24"/>
      <c r="AJ19" s="25"/>
      <c r="AK19" s="13"/>
      <c r="AL19" s="13"/>
      <c r="AM19" s="13"/>
      <c r="AN19" s="24"/>
      <c r="AO19" s="24"/>
      <c r="AP19" s="24"/>
      <c r="AQ19" s="24"/>
      <c r="AR19" s="13"/>
      <c r="AS19" s="13"/>
      <c r="AT19" s="13"/>
      <c r="AU19" s="24"/>
      <c r="AV19" s="24"/>
      <c r="AW19" s="24"/>
      <c r="AX19" s="24"/>
      <c r="AY19" s="24"/>
      <c r="AZ19" s="25"/>
      <c r="BA19" s="13"/>
      <c r="BB19" s="13"/>
      <c r="BC19" s="13"/>
      <c r="BD19" s="24"/>
      <c r="BE19" s="24"/>
      <c r="BF19" s="24"/>
      <c r="BG19" s="24"/>
      <c r="BH19" s="13"/>
      <c r="BI19" s="13"/>
      <c r="BJ19" s="13"/>
      <c r="BK19" s="24"/>
      <c r="BL19" s="24"/>
      <c r="BM19" s="24"/>
      <c r="BN19" s="24"/>
      <c r="BO19" s="24"/>
      <c r="BP19" s="25"/>
      <c r="BQ19" s="13"/>
      <c r="BR19" s="13"/>
      <c r="BS19" s="13"/>
      <c r="BT19" s="24"/>
      <c r="BU19" s="24"/>
      <c r="BV19" s="24"/>
      <c r="BW19" s="24"/>
      <c r="BX19" s="13"/>
      <c r="BY19" s="13"/>
      <c r="BZ19" s="13"/>
      <c r="CA19" s="24"/>
      <c r="CB19" s="24"/>
      <c r="CC19" s="24"/>
      <c r="CD19" s="24"/>
      <c r="CE19" s="24"/>
      <c r="CF19" s="25"/>
      <c r="CG19" s="13"/>
      <c r="CH19" s="13"/>
      <c r="CI19" s="13"/>
      <c r="CJ19" s="24"/>
      <c r="CK19" s="24"/>
      <c r="CL19" s="24"/>
      <c r="CM19" s="24"/>
      <c r="CN19" s="13"/>
      <c r="CO19" s="13"/>
      <c r="CP19" s="13"/>
      <c r="CQ19" s="24"/>
      <c r="CR19" s="24"/>
      <c r="CS19" s="24"/>
      <c r="CT19" s="24"/>
      <c r="CU19" s="24"/>
      <c r="CV19" s="25"/>
      <c r="CW19" s="13"/>
      <c r="CX19" s="13"/>
      <c r="CY19" s="13"/>
      <c r="CZ19" s="24"/>
      <c r="DA19" s="24"/>
      <c r="DB19" s="24"/>
      <c r="DC19" s="24"/>
      <c r="DD19" s="13"/>
      <c r="DE19" s="13"/>
      <c r="DF19" s="13"/>
      <c r="DG19" s="24"/>
      <c r="DH19" s="24"/>
      <c r="DI19" s="24"/>
      <c r="DJ19" s="24"/>
      <c r="DK19" s="24"/>
      <c r="DL19" s="25"/>
      <c r="DM19" s="13"/>
      <c r="DN19" s="13"/>
      <c r="DO19" s="13"/>
      <c r="DP19" s="24"/>
      <c r="DQ19" s="24"/>
      <c r="DR19" s="24"/>
      <c r="DS19" s="24"/>
      <c r="DT19" s="13"/>
      <c r="DU19" s="13"/>
      <c r="DV19" s="13"/>
      <c r="DW19" s="24"/>
      <c r="DX19" s="24"/>
      <c r="DY19" s="24"/>
      <c r="DZ19" s="24"/>
      <c r="EA19" s="24"/>
      <c r="EB19" s="25"/>
      <c r="EC19" s="13"/>
      <c r="ED19" s="13"/>
      <c r="EE19" s="13"/>
      <c r="EF19" s="24"/>
      <c r="EG19" s="24"/>
      <c r="EH19" s="24"/>
      <c r="EI19" s="24"/>
      <c r="EJ19" s="13"/>
      <c r="EK19" s="13"/>
      <c r="EL19" s="13"/>
      <c r="EM19" s="24"/>
      <c r="EN19" s="24"/>
      <c r="EO19" s="24"/>
      <c r="EP19" s="24"/>
      <c r="EQ19" s="24"/>
      <c r="ER19" s="25"/>
      <c r="ES19" s="13"/>
      <c r="ET19" s="13"/>
      <c r="EU19" s="13"/>
      <c r="EV19" s="24"/>
      <c r="EW19" s="24"/>
      <c r="EX19" s="24"/>
      <c r="EY19" s="24"/>
      <c r="EZ19" s="13"/>
      <c r="FA19" s="13"/>
      <c r="FB19" s="13"/>
      <c r="FC19" s="24"/>
      <c r="FD19" s="24"/>
      <c r="FE19" s="24"/>
      <c r="FF19" s="24"/>
      <c r="FG19" s="24"/>
      <c r="FH19" s="25"/>
      <c r="FI19" s="13"/>
      <c r="FJ19" s="13"/>
      <c r="FK19" s="13"/>
      <c r="FL19" s="24"/>
      <c r="FM19" s="24"/>
      <c r="FN19" s="24"/>
      <c r="FO19" s="24"/>
      <c r="FP19" s="13"/>
      <c r="FQ19" s="13"/>
      <c r="FR19" s="13"/>
      <c r="FS19" s="24"/>
      <c r="FT19" s="24"/>
      <c r="FU19" s="24"/>
      <c r="FV19" s="24"/>
      <c r="FW19" s="24"/>
      <c r="FX19" s="25"/>
      <c r="FY19" s="13"/>
      <c r="FZ19" s="13"/>
      <c r="GA19" s="13"/>
      <c r="GB19" s="24"/>
      <c r="GC19" s="24"/>
      <c r="GD19" s="24"/>
      <c r="GE19" s="24"/>
      <c r="GF19" s="13"/>
      <c r="GG19" s="13"/>
      <c r="GH19" s="13"/>
      <c r="GI19" s="24"/>
      <c r="GJ19" s="24"/>
      <c r="GK19" s="24"/>
      <c r="GL19" s="24"/>
      <c r="GM19" s="24"/>
      <c r="GN19" s="25"/>
      <c r="GO19" s="13"/>
      <c r="GP19" s="13"/>
      <c r="GQ19" s="13"/>
      <c r="GR19" s="24"/>
      <c r="GS19" s="24"/>
      <c r="GT19" s="24"/>
      <c r="GU19" s="24"/>
      <c r="GV19" s="13"/>
      <c r="GW19" s="13"/>
      <c r="GX19" s="13"/>
      <c r="GY19" s="24"/>
      <c r="GZ19" s="24"/>
      <c r="HA19" s="24"/>
      <c r="HB19" s="24"/>
      <c r="HC19" s="24"/>
      <c r="HD19" s="25"/>
      <c r="HE19" s="13"/>
      <c r="HF19" s="13"/>
      <c r="HG19" s="13"/>
      <c r="HH19" s="24"/>
      <c r="HI19" s="24"/>
      <c r="HJ19" s="24"/>
      <c r="HK19" s="24"/>
      <c r="HL19" s="13"/>
      <c r="HM19" s="13"/>
      <c r="HN19" s="13"/>
      <c r="HO19" s="24"/>
      <c r="HP19" s="24"/>
      <c r="HQ19" s="24"/>
      <c r="HR19" s="24"/>
      <c r="HS19" s="24"/>
      <c r="HT19" s="25"/>
      <c r="HU19" s="13"/>
      <c r="HV19" s="13"/>
      <c r="HW19" s="13"/>
      <c r="HX19" s="24"/>
      <c r="HY19" s="24"/>
      <c r="HZ19" s="24"/>
      <c r="IA19" s="24"/>
      <c r="IB19" s="13"/>
      <c r="IC19" s="13"/>
      <c r="ID19" s="13"/>
      <c r="IE19" s="24"/>
      <c r="IF19" s="24"/>
      <c r="IG19" s="24"/>
      <c r="IH19" s="24"/>
      <c r="II19" s="24"/>
      <c r="IJ19" s="25"/>
      <c r="IK19" s="13"/>
      <c r="IL19" s="13"/>
      <c r="IM19" s="13"/>
      <c r="IN19" s="24"/>
      <c r="IO19" s="24"/>
      <c r="IP19" s="24"/>
      <c r="IQ19" s="24"/>
      <c r="IR19" s="13"/>
      <c r="IS19" s="13"/>
      <c r="IT19" s="13"/>
      <c r="IU19" s="24"/>
      <c r="IV19" s="24"/>
      <c r="IW19" s="24"/>
    </row>
    <row r="20" s="16" customFormat="true" ht="15" hidden="false" customHeight="false" outlineLevel="0" collapsed="false">
      <c r="A20" s="15"/>
      <c r="B20" s="10" t="s">
        <v>27</v>
      </c>
      <c r="C20" s="10"/>
      <c r="D20" s="11" t="n">
        <f aca="false">SUM(D21:D24)</f>
        <v>2009352.22</v>
      </c>
      <c r="E20" s="11" t="n">
        <f aca="false">SUM(E21:E24)</f>
        <v>0</v>
      </c>
      <c r="F20" s="12" t="s">
        <v>28</v>
      </c>
      <c r="G20" s="12"/>
      <c r="H20" s="11" t="n">
        <f aca="false">SUM(H21:H24)</f>
        <v>0</v>
      </c>
      <c r="I20" s="11" t="n">
        <f aca="false">SUM(I21:I24)</f>
        <v>0</v>
      </c>
      <c r="J20" s="15"/>
      <c r="S20" s="26"/>
      <c r="AI20" s="26"/>
      <c r="AY20" s="26"/>
      <c r="BO20" s="26"/>
      <c r="CE20" s="26"/>
      <c r="CU20" s="26"/>
      <c r="DK20" s="26"/>
      <c r="EA20" s="26"/>
      <c r="EQ20" s="26"/>
      <c r="FG20" s="26"/>
      <c r="FW20" s="26"/>
      <c r="GM20" s="26"/>
      <c r="HC20" s="26"/>
      <c r="HS20" s="26"/>
      <c r="II20" s="26"/>
    </row>
    <row r="21" s="16" customFormat="true" ht="15" hidden="false" customHeight="false" outlineLevel="0" collapsed="false">
      <c r="A21" s="15"/>
      <c r="B21" s="17" t="s">
        <v>29</v>
      </c>
      <c r="C21" s="17"/>
      <c r="D21" s="27" t="n">
        <v>1546086.22</v>
      </c>
      <c r="E21" s="18"/>
      <c r="F21" s="19" t="s">
        <v>30</v>
      </c>
      <c r="G21" s="19"/>
      <c r="H21" s="18"/>
      <c r="I21" s="18"/>
      <c r="J21" s="28"/>
      <c r="K21" s="29"/>
      <c r="L21" s="29"/>
      <c r="M21" s="29"/>
      <c r="N21" s="29"/>
      <c r="O21" s="29"/>
      <c r="P21" s="29"/>
      <c r="Q21" s="29"/>
      <c r="R21" s="29"/>
      <c r="S21" s="29"/>
      <c r="T21" s="25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5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5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5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5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5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5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5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5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5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5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5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5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5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5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</row>
    <row r="22" s="16" customFormat="true" ht="15" hidden="false" customHeight="false" outlineLevel="0" collapsed="false">
      <c r="A22" s="15"/>
      <c r="B22" s="17" t="s">
        <v>31</v>
      </c>
      <c r="C22" s="17"/>
      <c r="D22" s="27" t="n">
        <f aca="false">926166-462900</f>
        <v>463266</v>
      </c>
      <c r="E22" s="18"/>
      <c r="F22" s="19" t="s">
        <v>32</v>
      </c>
      <c r="G22" s="19"/>
      <c r="H22" s="18"/>
      <c r="I22" s="18"/>
      <c r="J22" s="15"/>
    </row>
    <row r="23" s="16" customFormat="true" ht="15" hidden="false" customHeight="false" outlineLevel="0" collapsed="false">
      <c r="A23" s="15"/>
      <c r="B23" s="17" t="s">
        <v>33</v>
      </c>
      <c r="C23" s="17"/>
      <c r="D23" s="18"/>
      <c r="E23" s="18"/>
      <c r="F23" s="19" t="s">
        <v>33</v>
      </c>
      <c r="G23" s="19"/>
      <c r="H23" s="18"/>
      <c r="I23" s="18"/>
      <c r="J23" s="15"/>
    </row>
    <row r="24" s="16" customFormat="true" ht="15" hidden="false" customHeight="false" outlineLevel="0" collapsed="false">
      <c r="A24" s="15"/>
      <c r="B24" s="19" t="s">
        <v>34</v>
      </c>
      <c r="C24" s="19"/>
      <c r="D24" s="18"/>
      <c r="E24" s="18"/>
      <c r="F24" s="19" t="s">
        <v>35</v>
      </c>
      <c r="G24" s="19"/>
      <c r="H24" s="18"/>
      <c r="I24" s="18"/>
      <c r="J24" s="15"/>
    </row>
    <row r="25" s="16" customFormat="true" ht="15" hidden="false" customHeight="false" outlineLevel="0" collapsed="false">
      <c r="A25" s="15"/>
      <c r="B25" s="10" t="s">
        <v>36</v>
      </c>
      <c r="C25" s="10"/>
      <c r="D25" s="11" t="n">
        <f aca="false">SUM(D26:D27)</f>
        <v>3783171.64</v>
      </c>
      <c r="E25" s="11" t="n">
        <f aca="false">SUM(E26:E27)</f>
        <v>2506356.55</v>
      </c>
      <c r="F25" s="12" t="s">
        <v>37</v>
      </c>
      <c r="G25" s="12"/>
      <c r="H25" s="11" t="n">
        <f aca="false">SUM(H26:H27)</f>
        <v>4488266.89</v>
      </c>
      <c r="I25" s="11" t="n">
        <f aca="false">SUM(I26:I27)</f>
        <v>3925878.85</v>
      </c>
      <c r="J25" s="15"/>
    </row>
    <row r="26" s="16" customFormat="true" ht="15" hidden="false" customHeight="false" outlineLevel="0" collapsed="false">
      <c r="A26" s="15"/>
      <c r="B26" s="17" t="s">
        <v>38</v>
      </c>
      <c r="C26" s="17"/>
      <c r="D26" s="30" t="n">
        <v>3067190.93</v>
      </c>
      <c r="E26" s="30" t="n">
        <v>1806860.88</v>
      </c>
      <c r="F26" s="19" t="s">
        <v>38</v>
      </c>
      <c r="G26" s="19"/>
      <c r="H26" s="31" t="n">
        <v>3805161.15</v>
      </c>
      <c r="I26" s="32" t="n">
        <v>3067190.93</v>
      </c>
      <c r="J26" s="15"/>
    </row>
    <row r="27" s="16" customFormat="true" ht="15" hidden="false" customHeight="false" outlineLevel="0" collapsed="false">
      <c r="A27" s="15"/>
      <c r="B27" s="17" t="s">
        <v>39</v>
      </c>
      <c r="C27" s="17"/>
      <c r="D27" s="14" t="n">
        <f aca="false">207413.35+53531.72+172801.25+77934.48+204299.91</f>
        <v>715980.71</v>
      </c>
      <c r="E27" s="14" t="n">
        <v>699495.67</v>
      </c>
      <c r="F27" s="19" t="s">
        <v>40</v>
      </c>
      <c r="G27" s="19"/>
      <c r="H27" s="22" t="n">
        <f aca="false">10441.15+1732847.36-1060182.77</f>
        <v>683105.74</v>
      </c>
      <c r="I27" s="33" t="n">
        <v>858687.92</v>
      </c>
      <c r="J27" s="15"/>
    </row>
    <row r="28" s="16" customFormat="true" ht="15" hidden="false" customHeight="false" outlineLevel="0" collapsed="false">
      <c r="A28" s="15"/>
      <c r="B28" s="34" t="s">
        <v>41</v>
      </c>
      <c r="C28" s="34"/>
      <c r="D28" s="35" t="n">
        <f aca="false">D8+D14+D17+D20+D25</f>
        <v>7909969.11</v>
      </c>
      <c r="E28" s="35" t="n">
        <f aca="false">E8+E14+E17+E20+E25</f>
        <v>4534245.53</v>
      </c>
      <c r="F28" s="36" t="s">
        <v>42</v>
      </c>
      <c r="G28" s="36"/>
      <c r="H28" s="35" t="n">
        <f aca="false">H8+H14+H17+H20+H25</f>
        <v>7909969.11</v>
      </c>
      <c r="I28" s="37" t="n">
        <f aca="false">I8+I14+I17+I20+I25</f>
        <v>4534245.53</v>
      </c>
      <c r="J28" s="15"/>
    </row>
    <row r="29" s="16" customFormat="true" ht="13.5" hidden="false" customHeight="true" outlineLevel="0" collapsed="false">
      <c r="A29" s="15"/>
      <c r="B29" s="38" t="s">
        <v>43</v>
      </c>
      <c r="C29" s="38"/>
      <c r="D29" s="15"/>
      <c r="E29" s="15"/>
      <c r="F29" s="15"/>
      <c r="G29" s="15"/>
      <c r="H29" s="39" t="n">
        <f aca="false">D28-H28</f>
        <v>0</v>
      </c>
      <c r="I29" s="39" t="n">
        <f aca="false">E28-I28</f>
        <v>0</v>
      </c>
      <c r="J29" s="15"/>
    </row>
    <row r="30" s="16" customFormat="true" ht="27.75" hidden="false" customHeight="true" outlineLevel="0" collapsed="false">
      <c r="A30" s="15"/>
      <c r="B30" s="40" t="s">
        <v>44</v>
      </c>
      <c r="C30" s="40"/>
      <c r="D30" s="40"/>
      <c r="E30" s="40"/>
      <c r="F30" s="40"/>
      <c r="G30" s="40"/>
      <c r="H30" s="40"/>
      <c r="I30" s="40"/>
      <c r="J30" s="15"/>
    </row>
    <row r="31" customFormat="false" ht="5.25" hidden="false" customHeight="true" outlineLevel="0" collapsed="false">
      <c r="A31" s="2"/>
      <c r="B31" s="41"/>
      <c r="C31" s="41"/>
      <c r="D31" s="41"/>
      <c r="E31" s="41"/>
      <c r="F31" s="41"/>
      <c r="G31" s="41"/>
      <c r="H31" s="41"/>
      <c r="I31" s="41"/>
      <c r="J31" s="2"/>
    </row>
    <row r="32" customFormat="false" ht="27.75" hidden="false" customHeight="true" outlineLevel="0" collapsed="false">
      <c r="A32" s="2"/>
      <c r="B32" s="42" t="s">
        <v>45</v>
      </c>
      <c r="C32" s="42"/>
      <c r="D32" s="42"/>
      <c r="E32" s="42"/>
      <c r="F32" s="42"/>
      <c r="G32" s="42"/>
      <c r="H32" s="42"/>
      <c r="I32" s="42"/>
      <c r="J32" s="2"/>
    </row>
    <row r="33" customFormat="false" ht="12.75" hidden="false" customHeight="true" outlineLevel="0" collapsed="false">
      <c r="A33" s="2"/>
      <c r="B33" s="43"/>
      <c r="C33" s="43"/>
      <c r="D33" s="43"/>
      <c r="E33" s="43"/>
      <c r="F33" s="43"/>
      <c r="G33" s="43"/>
      <c r="H33" s="43"/>
      <c r="I33" s="43"/>
      <c r="J33" s="2"/>
    </row>
    <row r="34" customFormat="false" ht="15" hidden="false" customHeight="false" outlineLevel="0" collapsed="false">
      <c r="A34" s="2"/>
      <c r="B34" s="44" t="s">
        <v>46</v>
      </c>
      <c r="C34" s="45"/>
      <c r="D34" s="45"/>
      <c r="E34" s="45"/>
      <c r="F34" s="44"/>
      <c r="G34" s="45" t="s">
        <v>47</v>
      </c>
      <c r="H34" s="45"/>
      <c r="I34" s="46"/>
      <c r="J34" s="2"/>
    </row>
    <row r="35" customFormat="false" ht="15" hidden="false" customHeight="false" outlineLevel="0" collapsed="false">
      <c r="A35" s="2"/>
      <c r="B35" s="47" t="s">
        <v>48</v>
      </c>
      <c r="C35" s="48"/>
      <c r="D35" s="48"/>
      <c r="E35" s="48"/>
      <c r="F35" s="47"/>
      <c r="G35" s="48" t="s">
        <v>49</v>
      </c>
      <c r="H35" s="48"/>
      <c r="I35" s="49"/>
      <c r="J35" s="2"/>
    </row>
    <row r="36" customFormat="false" ht="13.5" hidden="false" customHeight="true" outlineLevel="0" collapsed="false">
      <c r="A36" s="2"/>
      <c r="B36" s="44" t="s">
        <v>50</v>
      </c>
      <c r="C36" s="45"/>
      <c r="D36" s="45"/>
      <c r="E36" s="45"/>
      <c r="F36" s="44"/>
      <c r="G36" s="45" t="s">
        <v>51</v>
      </c>
      <c r="H36" s="45"/>
      <c r="I36" s="46"/>
      <c r="J36" s="2"/>
    </row>
    <row r="37" customFormat="false" ht="9" hidden="false" customHeight="true" outlineLevel="0" collapsed="false">
      <c r="A37" s="2"/>
      <c r="B37" s="3"/>
      <c r="C37" s="3"/>
      <c r="D37" s="2"/>
      <c r="E37" s="2"/>
      <c r="F37" s="2"/>
      <c r="G37" s="2"/>
      <c r="H37" s="2"/>
      <c r="I37" s="2"/>
      <c r="J37" s="2"/>
    </row>
    <row r="38" customFormat="false" ht="13.5" hidden="false" customHeight="true" outlineLevel="0" collapsed="false"/>
    <row r="39" customFormat="false" ht="13.5" hidden="false" customHeight="true" outlineLevel="0" collapsed="false"/>
    <row r="40" customFormat="false" ht="13.5" hidden="false" customHeight="true" outlineLevel="0" collapsed="false"/>
    <row r="41" customFormat="false" ht="13.5" hidden="false" customHeight="true" outlineLevel="0" collapsed="false"/>
    <row r="42" customFormat="false" ht="13.5" hidden="false" customHeight="true" outlineLevel="0" collapsed="false"/>
    <row r="43" customFormat="false" ht="13.5" hidden="false" customHeight="true" outlineLevel="0" collapsed="false"/>
    <row r="44" customFormat="false" ht="11.25" hidden="false" customHeight="true" outlineLevel="0" collapsed="false"/>
    <row r="45" customFormat="false" ht="18" hidden="false" customHeight="true" outlineLevel="0" collapsed="false"/>
    <row r="46" customFormat="false" ht="13.5" hidden="false" customHeight="true" outlineLevel="0" collapsed="false"/>
    <row r="47" customFormat="false" ht="13.5" hidden="false" customHeight="true" outlineLevel="0" collapsed="false"/>
    <row r="48" customFormat="false" ht="19.5" hidden="false" customHeight="true" outlineLevel="0" collapsed="false"/>
    <row r="49" customFormat="false" ht="13.5" hidden="false" customHeight="true" outlineLevel="0" collapsed="false"/>
    <row r="50" customFormat="false" ht="13.5" hidden="false" customHeight="true" outlineLevel="0" collapsed="false"/>
  </sheetData>
  <mergeCells count="56">
    <mergeCell ref="B2:H2"/>
    <mergeCell ref="B3:H3"/>
    <mergeCell ref="B4:H4"/>
    <mergeCell ref="B5:H5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30:I30"/>
    <mergeCell ref="B32:I32"/>
    <mergeCell ref="C34:E34"/>
    <mergeCell ref="G34:H34"/>
    <mergeCell ref="C35:E35"/>
    <mergeCell ref="G35:H35"/>
    <mergeCell ref="C36:E36"/>
    <mergeCell ref="G36:H36"/>
  </mergeCells>
  <printOptions headings="false" gridLines="false" gridLinesSet="true" horizontalCentered="true" verticalCentered="false"/>
  <pageMargins left="0.196527777777778" right="0.118055555555556" top="0.196527777777778" bottom="0" header="0.511811023622047" footer="0.511811023622047"/>
  <pageSetup paperSize="9" scale="8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F58"/>
  <sheetViews>
    <sheetView showFormulas="false" showGridLines="true" showRowColHeaders="true" showZeros="true" rightToLeft="false" tabSelected="false" showOutlineSymbols="false" defaultGridColor="true" view="normal" topLeftCell="A3" colorId="64" zoomScale="80" zoomScaleNormal="80" zoomScalePageLayoutView="100" workbookViewId="0">
      <selection pane="topLeft" activeCell="C37" activeCellId="0" sqref="C37"/>
    </sheetView>
  </sheetViews>
  <sheetFormatPr defaultColWidth="8.71484375" defaultRowHeight="12.75" zeroHeight="false" outlineLevelRow="0" outlineLevelCol="0"/>
  <cols>
    <col collapsed="false" customWidth="true" hidden="false" outlineLevel="0" max="1" min="1" style="0" width="3"/>
    <col collapsed="false" customWidth="true" hidden="false" outlineLevel="0" max="2" min="2" style="0" width="103.42"/>
    <col collapsed="false" customWidth="true" hidden="false" outlineLevel="0" max="3" min="3" style="0" width="19.42"/>
    <col collapsed="false" customWidth="true" hidden="false" outlineLevel="0" max="4" min="4" style="0" width="10.14"/>
    <col collapsed="false" customWidth="true" hidden="false" outlineLevel="0" max="5" min="5" style="0" width="12"/>
    <col collapsed="false" customWidth="true" hidden="false" outlineLevel="0" max="6" min="6" style="0" width="10.14"/>
  </cols>
  <sheetData>
    <row r="1" customFormat="false" ht="12.75" hidden="false" customHeight="false" outlineLevel="0" collapsed="false">
      <c r="A1" s="50"/>
      <c r="B1" s="50"/>
      <c r="C1" s="50"/>
      <c r="D1" s="50"/>
    </row>
    <row r="2" customFormat="false" ht="12.75" hidden="false" customHeight="false" outlineLevel="0" collapsed="false">
      <c r="A2" s="50"/>
      <c r="B2" s="51" t="s">
        <v>52</v>
      </c>
      <c r="C2" s="51"/>
      <c r="D2" s="52"/>
      <c r="F2" s="53"/>
    </row>
    <row r="3" customFormat="false" ht="12.75" hidden="false" customHeight="false" outlineLevel="0" collapsed="false">
      <c r="A3" s="50"/>
      <c r="B3" s="51"/>
      <c r="C3" s="51"/>
      <c r="D3" s="52"/>
      <c r="F3" s="53"/>
    </row>
    <row r="4" customFormat="false" ht="12.75" hidden="false" customHeight="false" outlineLevel="0" collapsed="false">
      <c r="A4" s="50"/>
      <c r="B4" s="54" t="s">
        <v>4</v>
      </c>
      <c r="C4" s="55" t="s">
        <v>53</v>
      </c>
      <c r="D4" s="52"/>
      <c r="F4" s="53"/>
    </row>
    <row r="5" customFormat="false" ht="12.75" hidden="false" customHeight="false" outlineLevel="0" collapsed="false">
      <c r="A5" s="50"/>
      <c r="B5" s="56" t="s">
        <v>54</v>
      </c>
      <c r="C5" s="57" t="n">
        <f aca="false">SUM(C6+C8)</f>
        <v>715980.71</v>
      </c>
      <c r="D5" s="52"/>
      <c r="F5" s="53"/>
    </row>
    <row r="6" customFormat="false" ht="12.75" hidden="false" customHeight="false" outlineLevel="0" collapsed="false">
      <c r="A6" s="50"/>
      <c r="B6" s="58" t="s">
        <v>55</v>
      </c>
      <c r="C6" s="59" t="n">
        <f aca="false">207413.35</f>
        <v>207413.35</v>
      </c>
      <c r="D6" s="52"/>
    </row>
    <row r="7" customFormat="false" ht="12.75" hidden="false" customHeight="false" outlineLevel="0" collapsed="false">
      <c r="A7" s="50"/>
      <c r="B7" s="60" t="s">
        <v>56</v>
      </c>
      <c r="C7" s="59"/>
      <c r="D7" s="52"/>
    </row>
    <row r="8" customFormat="false" ht="12.75" hidden="false" customHeight="false" outlineLevel="0" collapsed="false">
      <c r="A8" s="50"/>
      <c r="B8" s="61" t="s">
        <v>57</v>
      </c>
      <c r="C8" s="62" t="n">
        <v>508567.36</v>
      </c>
      <c r="D8" s="50"/>
    </row>
    <row r="9" customFormat="false" ht="12.75" hidden="false" customHeight="false" outlineLevel="0" collapsed="false">
      <c r="A9" s="50"/>
      <c r="B9" s="63" t="s">
        <v>7</v>
      </c>
      <c r="C9" s="64"/>
      <c r="D9" s="50"/>
    </row>
    <row r="10" customFormat="false" ht="12.75" hidden="false" customHeight="false" outlineLevel="0" collapsed="false">
      <c r="A10" s="50"/>
      <c r="B10" s="63"/>
      <c r="C10" s="64"/>
      <c r="D10" s="50"/>
    </row>
    <row r="11" customFormat="false" ht="12.75" hidden="false" customHeight="false" outlineLevel="0" collapsed="false">
      <c r="A11" s="50"/>
      <c r="B11" s="65" t="s">
        <v>58</v>
      </c>
      <c r="C11" s="66" t="n">
        <f aca="false">SUM(C12:C21)</f>
        <v>10441.15</v>
      </c>
      <c r="D11" s="50"/>
    </row>
    <row r="12" customFormat="false" ht="12.75" hidden="false" customHeight="false" outlineLevel="0" collapsed="false">
      <c r="A12" s="50"/>
      <c r="B12" s="67" t="n">
        <v>45352</v>
      </c>
      <c r="C12" s="68" t="n">
        <v>1100.5</v>
      </c>
      <c r="D12" s="50"/>
    </row>
    <row r="13" customFormat="false" ht="12.75" hidden="false" customHeight="false" outlineLevel="0" collapsed="false">
      <c r="A13" s="50"/>
      <c r="B13" s="67" t="n">
        <v>45383</v>
      </c>
      <c r="C13" s="68" t="n">
        <f aca="false">10+73.5+333+197+25.5</f>
        <v>639</v>
      </c>
      <c r="D13" s="50"/>
    </row>
    <row r="14" customFormat="false" ht="12.75" hidden="false" customHeight="false" outlineLevel="0" collapsed="false">
      <c r="A14" s="50"/>
      <c r="B14" s="67" t="n">
        <v>45413</v>
      </c>
      <c r="C14" s="68" t="n">
        <f aca="false">481.5+105+28.5</f>
        <v>615</v>
      </c>
      <c r="D14" s="50"/>
    </row>
    <row r="15" customFormat="false" ht="12.75" hidden="false" customHeight="false" outlineLevel="0" collapsed="false">
      <c r="A15" s="50"/>
      <c r="B15" s="67" t="n">
        <v>45444</v>
      </c>
      <c r="C15" s="68" t="n">
        <f aca="false">581+25.5+418.5</f>
        <v>1025</v>
      </c>
      <c r="D15" s="50"/>
    </row>
    <row r="16" customFormat="false" ht="12.75" hidden="false" customHeight="false" outlineLevel="0" collapsed="false">
      <c r="A16" s="50"/>
      <c r="B16" s="67" t="n">
        <v>45474</v>
      </c>
      <c r="C16" s="68" t="n">
        <v>4380</v>
      </c>
      <c r="D16" s="50"/>
    </row>
    <row r="17" customFormat="false" ht="12.75" hidden="false" customHeight="false" outlineLevel="0" collapsed="false">
      <c r="A17" s="50"/>
      <c r="B17" s="67" t="n">
        <v>45505</v>
      </c>
      <c r="C17" s="68" t="n">
        <v>1220.15</v>
      </c>
      <c r="D17" s="50"/>
    </row>
    <row r="18" customFormat="false" ht="12.75" hidden="false" customHeight="false" outlineLevel="0" collapsed="false">
      <c r="A18" s="50"/>
      <c r="B18" s="67" t="n">
        <v>45536</v>
      </c>
      <c r="C18" s="68" t="n">
        <v>751.5</v>
      </c>
      <c r="D18" s="50"/>
    </row>
    <row r="19" customFormat="false" ht="12.75" hidden="false" customHeight="false" outlineLevel="0" collapsed="false">
      <c r="A19" s="50"/>
      <c r="B19" s="67" t="n">
        <v>45566</v>
      </c>
      <c r="C19" s="68" t="n">
        <v>270</v>
      </c>
      <c r="D19" s="50"/>
    </row>
    <row r="20" customFormat="false" ht="12.75" hidden="false" customHeight="false" outlineLevel="0" collapsed="false">
      <c r="A20" s="50"/>
      <c r="B20" s="67" t="n">
        <v>45597</v>
      </c>
      <c r="C20" s="68" t="n">
        <f aca="false">290+150</f>
        <v>440</v>
      </c>
      <c r="D20" s="50"/>
    </row>
    <row r="21" customFormat="false" ht="12.75" hidden="false" customHeight="false" outlineLevel="0" collapsed="false">
      <c r="A21" s="50"/>
      <c r="B21" s="67" t="n">
        <v>45627</v>
      </c>
      <c r="C21" s="68" t="n">
        <v>0</v>
      </c>
      <c r="D21" s="50"/>
    </row>
    <row r="22" customFormat="false" ht="12.75" hidden="false" customHeight="false" outlineLevel="0" collapsed="false">
      <c r="A22" s="50"/>
      <c r="B22" s="69"/>
      <c r="C22" s="70"/>
      <c r="D22" s="50"/>
    </row>
    <row r="23" customFormat="false" ht="12.75" hidden="false" customHeight="false" outlineLevel="0" collapsed="false">
      <c r="A23" s="50"/>
      <c r="B23" s="60" t="s">
        <v>59</v>
      </c>
      <c r="C23" s="71" t="n">
        <f aca="false">SUM(C24:C35)</f>
        <v>1732847.36</v>
      </c>
      <c r="D23" s="50"/>
    </row>
    <row r="24" customFormat="false" ht="12.75" hidden="false" customHeight="false" outlineLevel="0" collapsed="false">
      <c r="A24" s="50"/>
      <c r="B24" s="67" t="n">
        <v>45292</v>
      </c>
      <c r="C24" s="72" t="n">
        <f aca="false">51584.36</f>
        <v>51584.36</v>
      </c>
      <c r="D24" s="50"/>
    </row>
    <row r="25" customFormat="false" ht="12.75" hidden="false" customHeight="false" outlineLevel="0" collapsed="false">
      <c r="A25" s="50"/>
      <c r="B25" s="67" t="n">
        <v>45323</v>
      </c>
      <c r="C25" s="72" t="n">
        <v>56768.68</v>
      </c>
      <c r="D25" s="50"/>
    </row>
    <row r="26" customFormat="false" ht="12.75" hidden="false" customHeight="false" outlineLevel="0" collapsed="false">
      <c r="A26" s="50"/>
      <c r="B26" s="67" t="n">
        <v>45352</v>
      </c>
      <c r="C26" s="72" t="n">
        <v>62389.52</v>
      </c>
      <c r="D26" s="50"/>
    </row>
    <row r="27" customFormat="false" ht="12.75" hidden="false" customHeight="false" outlineLevel="0" collapsed="false">
      <c r="A27" s="50"/>
      <c r="B27" s="67" t="n">
        <v>45383</v>
      </c>
      <c r="C27" s="73" t="n">
        <v>298261.75</v>
      </c>
      <c r="D27" s="50"/>
    </row>
    <row r="28" customFormat="false" ht="12.75" hidden="false" customHeight="false" outlineLevel="0" collapsed="false">
      <c r="A28" s="50"/>
      <c r="B28" s="67" t="n">
        <v>45413</v>
      </c>
      <c r="C28" s="74" t="n">
        <v>86435.74</v>
      </c>
      <c r="D28" s="50"/>
    </row>
    <row r="29" customFormat="false" ht="12.75" hidden="false" customHeight="false" outlineLevel="0" collapsed="false">
      <c r="A29" s="50"/>
      <c r="B29" s="67" t="n">
        <v>45444</v>
      </c>
      <c r="C29" s="74" t="n">
        <v>20889.64</v>
      </c>
      <c r="D29" s="50"/>
    </row>
    <row r="30" customFormat="false" ht="12.75" hidden="false" customHeight="false" outlineLevel="0" collapsed="false">
      <c r="A30" s="50"/>
      <c r="B30" s="67" t="n">
        <v>45474</v>
      </c>
      <c r="C30" s="68" t="n">
        <v>113835.97</v>
      </c>
      <c r="D30" s="50"/>
    </row>
    <row r="31" customFormat="false" ht="12.75" hidden="false" customHeight="false" outlineLevel="0" collapsed="false">
      <c r="A31" s="50"/>
      <c r="B31" s="67" t="n">
        <v>45505</v>
      </c>
      <c r="C31" s="68" t="n">
        <v>182167.24</v>
      </c>
      <c r="D31" s="50"/>
    </row>
    <row r="32" customFormat="false" ht="12.75" hidden="false" customHeight="false" outlineLevel="0" collapsed="false">
      <c r="A32" s="50"/>
      <c r="B32" s="67" t="n">
        <v>45536</v>
      </c>
      <c r="C32" s="68" t="n">
        <v>636744.44</v>
      </c>
      <c r="D32" s="50"/>
    </row>
    <row r="33" customFormat="false" ht="12.75" hidden="false" customHeight="false" outlineLevel="0" collapsed="false">
      <c r="A33" s="50"/>
      <c r="B33" s="67" t="n">
        <v>45566</v>
      </c>
      <c r="C33" s="68" t="n">
        <v>126137.77</v>
      </c>
      <c r="D33" s="50"/>
    </row>
    <row r="34" customFormat="false" ht="12.75" hidden="false" customHeight="false" outlineLevel="0" collapsed="false">
      <c r="A34" s="50"/>
      <c r="B34" s="67" t="n">
        <v>45597</v>
      </c>
      <c r="C34" s="68" t="n">
        <v>97632.25</v>
      </c>
      <c r="D34" s="50"/>
    </row>
    <row r="35" customFormat="false" ht="12.75" hidden="false" customHeight="false" outlineLevel="0" collapsed="false">
      <c r="A35" s="50"/>
      <c r="B35" s="67" t="n">
        <v>45627</v>
      </c>
      <c r="C35" s="68" t="n">
        <v>0</v>
      </c>
      <c r="D35" s="50"/>
    </row>
    <row r="36" customFormat="false" ht="12.75" hidden="false" customHeight="false" outlineLevel="0" collapsed="false">
      <c r="A36" s="50"/>
      <c r="B36" s="75"/>
      <c r="C36" s="76"/>
      <c r="D36" s="50"/>
    </row>
    <row r="37" customFormat="false" ht="12.75" hidden="false" customHeight="false" outlineLevel="0" collapsed="false">
      <c r="A37" s="50"/>
      <c r="B37" s="60" t="s">
        <v>60</v>
      </c>
      <c r="C37" s="71" t="n">
        <f aca="false">SUM(C38:C49)</f>
        <v>1060182.77</v>
      </c>
      <c r="D37" s="50"/>
    </row>
    <row r="38" customFormat="false" ht="12.75" hidden="false" customHeight="false" outlineLevel="0" collapsed="false">
      <c r="A38" s="50"/>
      <c r="B38" s="67" t="n">
        <v>45292</v>
      </c>
      <c r="C38" s="72" t="n">
        <v>20770.01</v>
      </c>
      <c r="D38" s="50"/>
    </row>
    <row r="39" customFormat="false" ht="12.75" hidden="false" customHeight="false" outlineLevel="0" collapsed="false">
      <c r="A39" s="50"/>
      <c r="B39" s="67" t="n">
        <v>45323</v>
      </c>
      <c r="C39" s="72" t="n">
        <f aca="false">3332.62+47519.44</f>
        <v>50852.06</v>
      </c>
      <c r="D39" s="50"/>
    </row>
    <row r="40" customFormat="false" ht="12.75" hidden="false" customHeight="false" outlineLevel="0" collapsed="false">
      <c r="A40" s="50"/>
      <c r="B40" s="67" t="n">
        <v>45352</v>
      </c>
      <c r="C40" s="72" t="n">
        <f aca="false">3789.55+125.24+2.68+41369.24+2.56+1400</f>
        <v>46689.27</v>
      </c>
      <c r="D40" s="50"/>
    </row>
    <row r="41" customFormat="false" ht="12.75" hidden="false" customHeight="false" outlineLevel="0" collapsed="false">
      <c r="A41" s="50"/>
      <c r="B41" s="67" t="n">
        <v>45383</v>
      </c>
      <c r="C41" s="73" t="n">
        <v>213150.24</v>
      </c>
      <c r="D41" s="50"/>
    </row>
    <row r="42" customFormat="false" ht="12.75" hidden="false" customHeight="false" outlineLevel="0" collapsed="false">
      <c r="A42" s="50"/>
      <c r="B42" s="67" t="n">
        <v>45413</v>
      </c>
      <c r="C42" s="73" t="n">
        <v>0</v>
      </c>
      <c r="D42" s="50"/>
    </row>
    <row r="43" customFormat="false" ht="12.75" hidden="false" customHeight="false" outlineLevel="0" collapsed="false">
      <c r="A43" s="50"/>
      <c r="B43" s="67" t="n">
        <v>45444</v>
      </c>
      <c r="C43" s="73" t="n">
        <f aca="false">11071.91+1212.17</f>
        <v>12284.08</v>
      </c>
      <c r="D43" s="50"/>
    </row>
    <row r="44" customFormat="false" ht="12.75" hidden="false" customHeight="false" outlineLevel="0" collapsed="false">
      <c r="A44" s="50"/>
      <c r="B44" s="67" t="n">
        <v>45474</v>
      </c>
      <c r="C44" s="68" t="n">
        <f aca="false">16403.94+10491.06+126.73+22890.32</f>
        <v>49912.05</v>
      </c>
      <c r="D44" s="50"/>
      <c r="E44" s="77"/>
    </row>
    <row r="45" customFormat="false" ht="12.75" hidden="false" customHeight="false" outlineLevel="0" collapsed="false">
      <c r="A45" s="50"/>
      <c r="B45" s="67" t="n">
        <v>45505</v>
      </c>
      <c r="C45" s="68" t="n">
        <v>153050.25</v>
      </c>
      <c r="D45" s="50"/>
      <c r="E45" s="77"/>
    </row>
    <row r="46" customFormat="false" ht="12.75" hidden="false" customHeight="false" outlineLevel="0" collapsed="false">
      <c r="A46" s="50"/>
      <c r="B46" s="67" t="n">
        <v>45536</v>
      </c>
      <c r="C46" s="68" t="n">
        <v>463533.17</v>
      </c>
      <c r="D46" s="50"/>
      <c r="E46" s="77"/>
    </row>
    <row r="47" customFormat="false" ht="12.75" hidden="false" customHeight="false" outlineLevel="0" collapsed="false">
      <c r="A47" s="50"/>
      <c r="B47" s="67" t="n">
        <v>45566</v>
      </c>
      <c r="C47" s="68" t="n">
        <v>37453.34</v>
      </c>
      <c r="D47" s="50"/>
    </row>
    <row r="48" customFormat="false" ht="12.75" hidden="false" customHeight="false" outlineLevel="0" collapsed="false">
      <c r="A48" s="50"/>
      <c r="B48" s="67" t="n">
        <v>45597</v>
      </c>
      <c r="C48" s="68" t="n">
        <f aca="false">7848.23+4640.07</f>
        <v>12488.3</v>
      </c>
      <c r="D48" s="50"/>
    </row>
    <row r="49" customFormat="false" ht="12.75" hidden="false" customHeight="false" outlineLevel="0" collapsed="false">
      <c r="A49" s="50"/>
      <c r="B49" s="67" t="n">
        <v>45627</v>
      </c>
      <c r="C49" s="68" t="n">
        <v>0</v>
      </c>
      <c r="D49" s="50"/>
    </row>
    <row r="50" customFormat="false" ht="12.75" hidden="false" customHeight="false" outlineLevel="0" collapsed="false">
      <c r="A50" s="50"/>
      <c r="B50" s="75"/>
      <c r="C50" s="70"/>
      <c r="D50" s="50"/>
    </row>
    <row r="51" customFormat="false" ht="12.75" hidden="false" customHeight="false" outlineLevel="0" collapsed="false">
      <c r="A51" s="50"/>
      <c r="B51" s="78" t="s">
        <v>61</v>
      </c>
      <c r="C51" s="79" t="n">
        <f aca="false">C11+C23-C37</f>
        <v>683105.74</v>
      </c>
      <c r="D51" s="50"/>
      <c r="E51" s="80"/>
    </row>
    <row r="52" customFormat="false" ht="12.75" hidden="false" customHeight="false" outlineLevel="0" collapsed="false">
      <c r="A52" s="50"/>
      <c r="B52" s="69"/>
      <c r="C52" s="70"/>
      <c r="D52" s="50"/>
    </row>
    <row r="53" customFormat="false" ht="12.75" hidden="false" customHeight="false" outlineLevel="0" collapsed="false">
      <c r="A53" s="50"/>
      <c r="B53" s="50"/>
      <c r="C53" s="50"/>
      <c r="D53" s="50"/>
    </row>
    <row r="54" customFormat="false" ht="12.75" hidden="false" customHeight="false" outlineLevel="0" collapsed="false">
      <c r="A54" s="50"/>
      <c r="B54" s="50"/>
      <c r="C54" s="50"/>
      <c r="D54" s="50"/>
    </row>
    <row r="55" customFormat="false" ht="12.75" hidden="false" customHeight="false" outlineLevel="0" collapsed="false">
      <c r="A55" s="50"/>
      <c r="B55" s="50"/>
      <c r="C55" s="50"/>
      <c r="D55" s="50"/>
    </row>
    <row r="56" customFormat="false" ht="12.75" hidden="false" customHeight="false" outlineLevel="0" collapsed="false">
      <c r="A56" s="50"/>
      <c r="B56" s="50"/>
      <c r="C56" s="50"/>
      <c r="D56" s="50"/>
    </row>
    <row r="57" customFormat="false" ht="12.75" hidden="false" customHeight="false" outlineLevel="0" collapsed="false">
      <c r="A57" s="50"/>
      <c r="B57" s="50"/>
      <c r="C57" s="50"/>
      <c r="D57" s="50"/>
    </row>
    <row r="58" customFormat="false" ht="12.75" hidden="false" customHeight="false" outlineLevel="0" collapsed="false">
      <c r="A58" s="50"/>
      <c r="B58" s="50"/>
      <c r="C58" s="50"/>
      <c r="D58" s="50"/>
    </row>
  </sheetData>
  <mergeCells count="4">
    <mergeCell ref="B2:C3"/>
    <mergeCell ref="C6:C7"/>
    <mergeCell ref="B9:B10"/>
    <mergeCell ref="C9:C10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LibreOffice/7.5.1.2$Windows_X86_64 LibreOffice_project/fcbaee479e84c6cd81291587d2ee68cba099e129</Application>
  <AppVersion>15.0000</AppVersion>
  <Company>SMF - Secretaria de Finanças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2016-06-01T16:19:15Z</dcterms:created>
  <dc:creator>Marcia Correia Jusius</dc:creator>
  <dc:description/>
  <dc:language>pt-BR</dc:language>
  <cp:lastModifiedBy/>
  <cp:lastPrinted>2025-01-02T22:22:09Z</cp:lastPrinted>
  <dcterms:modified xsi:type="dcterms:W3CDTF">2025-01-08T12:49:20Z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